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4675" windowHeight="12555"/>
  </bookViews>
  <sheets>
    <sheet name="QCUA Calculations" sheetId="1" r:id="rId1"/>
  </sheets>
  <calcPr calcId="125725"/>
</workbook>
</file>

<file path=xl/calcChain.xml><?xml version="1.0" encoding="utf-8"?>
<calcChain xmlns="http://schemas.openxmlformats.org/spreadsheetml/2006/main">
  <c r="J31" i="1"/>
  <c r="J29"/>
  <c r="AC3"/>
  <c r="AB3"/>
  <c r="AA3"/>
  <c r="AC2"/>
  <c r="AB2"/>
  <c r="Y3" l="1"/>
  <c r="J11" s="1"/>
  <c r="J17"/>
  <c r="AA2"/>
  <c r="Y2"/>
  <c r="Z3"/>
  <c r="J13" s="1"/>
  <c r="T3"/>
  <c r="J21" s="1"/>
  <c r="N3"/>
  <c r="X3" s="1"/>
  <c r="J19" s="1"/>
  <c r="L3"/>
  <c r="W3" s="1"/>
  <c r="J25" s="1"/>
  <c r="J3"/>
  <c r="V3" s="1"/>
  <c r="J15" s="1"/>
  <c r="H3"/>
  <c r="D3"/>
  <c r="E3" s="1"/>
  <c r="U3" s="1"/>
  <c r="Z2"/>
  <c r="T2"/>
  <c r="N2"/>
  <c r="X2" s="1"/>
  <c r="L2"/>
  <c r="W2" s="1"/>
  <c r="J2"/>
  <c r="V2" s="1"/>
  <c r="H2"/>
  <c r="AD2" s="1"/>
  <c r="D2"/>
  <c r="E2" s="1"/>
  <c r="U2" s="1"/>
  <c r="J23" l="1"/>
  <c r="AE3"/>
  <c r="AD3"/>
  <c r="AE2"/>
  <c r="J33" l="1"/>
  <c r="J35" s="1"/>
  <c r="J27"/>
</calcChain>
</file>

<file path=xl/sharedStrings.xml><?xml version="1.0" encoding="utf-8"?>
<sst xmlns="http://schemas.openxmlformats.org/spreadsheetml/2006/main" count="70" uniqueCount="57">
  <si>
    <t>Unit</t>
  </si>
  <si>
    <t>Current Cadets</t>
  </si>
  <si>
    <t>Renewal %</t>
  </si>
  <si>
    <t>Cadets with WB</t>
  </si>
  <si>
    <t>% Wright</t>
  </si>
  <si>
    <t>Cadets with O-Ride</t>
  </si>
  <si>
    <t>% O-Ride</t>
  </si>
  <si>
    <t>Cadets with Encampment</t>
  </si>
  <si>
    <t>Seniors with TLC</t>
  </si>
  <si>
    <t>AEX</t>
  </si>
  <si>
    <t>Growth</t>
  </si>
  <si>
    <t>Wright</t>
  </si>
  <si>
    <t>O-Ride</t>
  </si>
  <si>
    <t>Encamp</t>
  </si>
  <si>
    <t>TLC</t>
  </si>
  <si>
    <t>1st Year Retention</t>
  </si>
  <si>
    <t># of Criteria Met</t>
  </si>
  <si>
    <t>Yes</t>
  </si>
  <si>
    <t>Growth %</t>
  </si>
  <si>
    <t>DDR</t>
  </si>
  <si>
    <t>Encamp %</t>
  </si>
  <si>
    <t>Growth #</t>
  </si>
  <si>
    <t>Sample</t>
  </si>
  <si>
    <t>Description</t>
  </si>
  <si>
    <t>Adult Leadership</t>
  </si>
  <si>
    <t xml:space="preserve"> Unit has at least 3 Training Leaders of Cadets graduates on its roster</t>
  </si>
  <si>
    <t>Aerospace</t>
  </si>
  <si>
    <t xml:space="preserve"> Unit earned the Aerospace Excellence Award (AEX) during previous year</t>
  </si>
  <si>
    <t>Cadet Achievement</t>
  </si>
  <si>
    <t xml:space="preserve"> 40% of cadets on roster have attained the Wright Brothers Award</t>
  </si>
  <si>
    <t>DDR Participation</t>
  </si>
  <si>
    <t>20% of cadets on roster have completed DDRx or unit participated in RRLA</t>
  </si>
  <si>
    <t>Encampment</t>
  </si>
  <si>
    <t xml:space="preserve"> 50% of cadets on roster have completed encampment</t>
  </si>
  <si>
    <t>Enrollment</t>
  </si>
  <si>
    <t xml:space="preserve"> Unit has at least 35 cadets listed on its roster</t>
  </si>
  <si>
    <t xml:space="preserve"> Unit’s cadet roster increased by 10%, or 10 cadets during previous year</t>
  </si>
  <si>
    <t>Orientation Flights</t>
  </si>
  <si>
    <t xml:space="preserve"> 60% of cadets on roster have participated in at least 1 flight</t>
  </si>
  <si>
    <t>Retention</t>
  </si>
  <si>
    <t xml:space="preserve"> Unit retained 40% of first year cadets during previous year</t>
  </si>
  <si>
    <r>
      <t>Met Requirement</t>
    </r>
    <r>
      <rPr>
        <b/>
        <sz val="10"/>
        <color theme="0"/>
        <rFont val="Calibri"/>
        <family val="2"/>
        <scheme val="minor"/>
      </rPr>
      <t xml:space="preserve"> (Based on Numbers Above)</t>
    </r>
  </si>
  <si>
    <t>Meets requirement for Quality Award</t>
  </si>
  <si>
    <t>Unit Name</t>
  </si>
  <si>
    <t>Fill in the yellow  and green cells.  (Green cells should only be entered once, yellow cells should be updated throughout the year.)</t>
  </si>
  <si>
    <t>Cyber Patriot</t>
  </si>
  <si>
    <t>STEM Kit</t>
  </si>
  <si>
    <t>2013-2014 Criteria</t>
  </si>
  <si>
    <t>For AEX, DDR, Cyber Patriot and STEM Kits put the word "Yes" in the cell if you have met the criteria and the information was entered into eSerives</t>
  </si>
  <si>
    <t>Cadets as of Sept 1</t>
  </si>
  <si>
    <t>Cadets Joined 2012-2013</t>
  </si>
  <si>
    <t>Renewal for First Year Cadets</t>
  </si>
  <si>
    <t>CyberPatriot</t>
  </si>
  <si>
    <t>Have one or more teams competing in CyberPatriot</t>
  </si>
  <si>
    <t>STEM Kits</t>
  </si>
  <si>
    <t>Submit an after-action report for reciept and implementation of a STEM Kit</t>
  </si>
  <si>
    <t>No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</si>
</sst>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49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0" fillId="6" borderId="0" xfId="0" applyFill="1" applyAlignment="1">
      <alignment horizontal="right"/>
    </xf>
    <xf numFmtId="165" fontId="1" fillId="6" borderId="0" xfId="1" applyNumberFormat="1" applyFont="1" applyFill="1" applyAlignment="1">
      <alignment horizontal="right"/>
    </xf>
    <xf numFmtId="49" fontId="0" fillId="6" borderId="0" xfId="0" applyNumberFormat="1" applyFill="1"/>
    <xf numFmtId="49" fontId="0" fillId="7" borderId="0" xfId="0" applyNumberFormat="1" applyFill="1"/>
    <xf numFmtId="0" fontId="0" fillId="7" borderId="0" xfId="0" applyFill="1" applyAlignment="1">
      <alignment horizontal="right"/>
    </xf>
    <xf numFmtId="164" fontId="1" fillId="7" borderId="0" xfId="2" applyNumberFormat="1" applyFont="1" applyFill="1" applyAlignment="1">
      <alignment horizontal="right"/>
    </xf>
    <xf numFmtId="165" fontId="1" fillId="7" borderId="0" xfId="1" applyNumberFormat="1" applyFont="1" applyFill="1" applyAlignment="1">
      <alignment horizontal="right"/>
    </xf>
    <xf numFmtId="9" fontId="1" fillId="7" borderId="0" xfId="2" applyFont="1" applyFill="1" applyAlignment="1">
      <alignment horizontal="right"/>
    </xf>
    <xf numFmtId="0" fontId="0" fillId="7" borderId="0" xfId="0" applyFill="1"/>
    <xf numFmtId="0" fontId="0" fillId="5" borderId="0" xfId="0" applyFill="1"/>
    <xf numFmtId="0" fontId="0" fillId="0" borderId="0" xfId="0" applyFont="1"/>
    <xf numFmtId="0" fontId="4" fillId="2" borderId="0" xfId="0" applyFont="1" applyFill="1" applyAlignment="1">
      <alignment wrapText="1"/>
    </xf>
    <xf numFmtId="0" fontId="5" fillId="0" borderId="0" xfId="0" applyFont="1"/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0" fillId="0" borderId="0" xfId="0" applyFont="1" applyFill="1"/>
    <xf numFmtId="0" fontId="0" fillId="8" borderId="0" xfId="0" applyFill="1" applyAlignment="1">
      <alignment horizontal="right"/>
    </xf>
    <xf numFmtId="165" fontId="1" fillId="8" borderId="0" xfId="1" applyNumberFormat="1" applyFont="1" applyFill="1" applyAlignment="1">
      <alignment horizontal="right"/>
    </xf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tabSelected="1" workbookViewId="0">
      <selection activeCell="Q9" sqref="Q9"/>
    </sheetView>
  </sheetViews>
  <sheetFormatPr defaultRowHeight="15"/>
  <cols>
    <col min="1" max="1" width="25.42578125" customWidth="1"/>
    <col min="2" max="2" width="10.28515625" customWidth="1"/>
    <col min="3" max="5" width="7.7109375" bestFit="1" customWidth="1"/>
    <col min="6" max="6" width="14.140625" customWidth="1"/>
    <col min="7" max="7" width="12.7109375" customWidth="1"/>
    <col min="8" max="8" width="8.7109375" bestFit="1" customWidth="1"/>
    <col min="9" max="9" width="8.5703125" bestFit="1" customWidth="1"/>
    <col min="11" max="11" width="11.42578125" customWidth="1"/>
    <col min="13" max="13" width="12.7109375" customWidth="1"/>
    <col min="14" max="14" width="9.85546875" bestFit="1" customWidth="1"/>
    <col min="15" max="15" width="8.42578125" bestFit="1" customWidth="1"/>
    <col min="16" max="16" width="4.42578125" bestFit="1" customWidth="1"/>
    <col min="17" max="17" width="5.85546875" customWidth="1"/>
    <col min="18" max="18" width="7" customWidth="1"/>
    <col min="19" max="19" width="5.85546875" customWidth="1"/>
    <col min="20" max="21" width="7.7109375" hidden="1" customWidth="1"/>
    <col min="22" max="23" width="7.140625" hidden="1" customWidth="1"/>
    <col min="24" max="24" width="7.85546875" hidden="1" customWidth="1"/>
    <col min="25" max="25" width="4" hidden="1" customWidth="1"/>
    <col min="26" max="27" width="4.42578125" hidden="1" customWidth="1"/>
    <col min="28" max="28" width="7.85546875" hidden="1" customWidth="1"/>
    <col min="29" max="29" width="6" hidden="1" customWidth="1"/>
    <col min="30" max="30" width="10.85546875" hidden="1" customWidth="1"/>
    <col min="31" max="31" width="11.85546875" hidden="1" customWidth="1"/>
  </cols>
  <sheetData>
    <row r="1" spans="1:31" ht="45">
      <c r="A1" s="1" t="s">
        <v>0</v>
      </c>
      <c r="B1" s="2" t="s">
        <v>49</v>
      </c>
      <c r="C1" s="2" t="s">
        <v>1</v>
      </c>
      <c r="D1" s="3" t="s">
        <v>21</v>
      </c>
      <c r="E1" s="3" t="s">
        <v>18</v>
      </c>
      <c r="F1" s="2" t="s">
        <v>50</v>
      </c>
      <c r="G1" s="2" t="s">
        <v>51</v>
      </c>
      <c r="H1" s="3" t="s">
        <v>2</v>
      </c>
      <c r="I1" s="2" t="s">
        <v>3</v>
      </c>
      <c r="J1" s="3" t="s">
        <v>4</v>
      </c>
      <c r="K1" s="2" t="s">
        <v>5</v>
      </c>
      <c r="L1" s="3" t="s">
        <v>6</v>
      </c>
      <c r="M1" s="2" t="s">
        <v>7</v>
      </c>
      <c r="N1" s="3" t="s">
        <v>20</v>
      </c>
      <c r="O1" s="2" t="s">
        <v>8</v>
      </c>
      <c r="P1" s="2" t="s">
        <v>9</v>
      </c>
      <c r="Q1" s="2" t="s">
        <v>19</v>
      </c>
      <c r="R1" s="2" t="s">
        <v>45</v>
      </c>
      <c r="S1" s="2" t="s">
        <v>46</v>
      </c>
      <c r="T1" s="4" t="s">
        <v>1</v>
      </c>
      <c r="U1" s="4" t="s">
        <v>10</v>
      </c>
      <c r="V1" s="4" t="s">
        <v>11</v>
      </c>
      <c r="W1" s="4" t="s">
        <v>12</v>
      </c>
      <c r="X1" s="4" t="s">
        <v>13</v>
      </c>
      <c r="Y1" s="4" t="s">
        <v>14</v>
      </c>
      <c r="Z1" s="4" t="s">
        <v>9</v>
      </c>
      <c r="AA1" s="4" t="s">
        <v>19</v>
      </c>
      <c r="AB1" s="4" t="s">
        <v>45</v>
      </c>
      <c r="AC1" s="4" t="s">
        <v>46</v>
      </c>
      <c r="AD1" s="4" t="s">
        <v>15</v>
      </c>
      <c r="AE1" s="5" t="s">
        <v>16</v>
      </c>
    </row>
    <row r="2" spans="1:31">
      <c r="A2" s="9" t="s">
        <v>22</v>
      </c>
      <c r="B2" s="10">
        <v>25</v>
      </c>
      <c r="C2" s="10">
        <v>35</v>
      </c>
      <c r="D2" s="10">
        <f t="shared" ref="D2:D3" si="0">C2-B2</f>
        <v>10</v>
      </c>
      <c r="E2" s="11">
        <f t="shared" ref="E2:E3" si="1">D2/B2</f>
        <v>0.4</v>
      </c>
      <c r="F2" s="12">
        <v>9</v>
      </c>
      <c r="G2" s="12">
        <v>6</v>
      </c>
      <c r="H2" s="13">
        <f t="shared" ref="H2:H3" si="2">G2/F2</f>
        <v>0.66666666666666663</v>
      </c>
      <c r="I2" s="10">
        <v>14</v>
      </c>
      <c r="J2" s="11">
        <f t="shared" ref="J2:J3" si="3">I2/C2</f>
        <v>0.4</v>
      </c>
      <c r="K2" s="10">
        <v>17</v>
      </c>
      <c r="L2" s="11">
        <f t="shared" ref="L2:L3" si="4">K2/C2</f>
        <v>0.48571428571428571</v>
      </c>
      <c r="M2" s="10">
        <v>14</v>
      </c>
      <c r="N2" s="11">
        <f t="shared" ref="N2:N3" si="5">M2/C2</f>
        <v>0.4</v>
      </c>
      <c r="O2" s="10">
        <v>3</v>
      </c>
      <c r="P2" s="10" t="s">
        <v>17</v>
      </c>
      <c r="Q2" s="10" t="s">
        <v>17</v>
      </c>
      <c r="R2" s="10" t="s">
        <v>56</v>
      </c>
      <c r="S2" s="10" t="s">
        <v>17</v>
      </c>
      <c r="T2" s="14">
        <f t="shared" ref="T2:T3" si="6">IF(C2&gt;=35,1,0)</f>
        <v>1</v>
      </c>
      <c r="U2" s="14">
        <f t="shared" ref="U2:U3" si="7">IF(OR(E2&gt;=0.1,D2&gt;=10),1,0)</f>
        <v>1</v>
      </c>
      <c r="V2" s="14">
        <f>IF(J2&gt;=0.4,1,0)</f>
        <v>1</v>
      </c>
      <c r="W2" s="14">
        <f t="shared" ref="W2:W3" si="8">IF(L2&gt;=0.6,1,0)</f>
        <v>0</v>
      </c>
      <c r="X2" s="14">
        <f t="shared" ref="X2:X3" si="9">IF(N2&gt;=0.5,1,0)</f>
        <v>0</v>
      </c>
      <c r="Y2" s="14">
        <f>IF(O2&gt;=3,1,0)</f>
        <v>1</v>
      </c>
      <c r="Z2" s="14">
        <f>IF(P2="Yes",1,0)</f>
        <v>1</v>
      </c>
      <c r="AA2" s="14">
        <f>IF(Q2="Yes",1,0)</f>
        <v>1</v>
      </c>
      <c r="AB2" s="14">
        <f>IF(R2="Yes",1,0)</f>
        <v>0</v>
      </c>
      <c r="AC2" s="14">
        <f>IF(S2="Yes",1,0)</f>
        <v>1</v>
      </c>
      <c r="AD2" s="14">
        <f t="shared" ref="AD2:AD3" si="10">IF(H2&gt;=0.4,1,0)</f>
        <v>1</v>
      </c>
      <c r="AE2" s="15">
        <f>SUM(T2:AD2)</f>
        <v>8</v>
      </c>
    </row>
    <row r="3" spans="1:31">
      <c r="A3" s="8" t="s">
        <v>43</v>
      </c>
      <c r="B3" s="22">
        <v>16</v>
      </c>
      <c r="C3" s="6">
        <v>22</v>
      </c>
      <c r="D3" s="10">
        <f t="shared" si="0"/>
        <v>6</v>
      </c>
      <c r="E3" s="11">
        <f t="shared" si="1"/>
        <v>0.375</v>
      </c>
      <c r="F3" s="23">
        <v>6</v>
      </c>
      <c r="G3" s="7">
        <v>3</v>
      </c>
      <c r="H3" s="13">
        <f t="shared" si="2"/>
        <v>0.5</v>
      </c>
      <c r="I3" s="6">
        <v>7</v>
      </c>
      <c r="J3" s="11">
        <f t="shared" si="3"/>
        <v>0.31818181818181818</v>
      </c>
      <c r="K3" s="6">
        <v>9</v>
      </c>
      <c r="L3" s="11">
        <f t="shared" si="4"/>
        <v>0.40909090909090912</v>
      </c>
      <c r="M3" s="6">
        <v>12</v>
      </c>
      <c r="N3" s="11">
        <f t="shared" si="5"/>
        <v>0.54545454545454541</v>
      </c>
      <c r="O3" s="6">
        <v>2</v>
      </c>
      <c r="P3" s="6" t="s">
        <v>17</v>
      </c>
      <c r="Q3" s="6" t="s">
        <v>17</v>
      </c>
      <c r="R3" s="6" t="s">
        <v>56</v>
      </c>
      <c r="S3" s="6" t="s">
        <v>17</v>
      </c>
      <c r="T3" s="14">
        <f t="shared" si="6"/>
        <v>0</v>
      </c>
      <c r="U3" s="14">
        <f t="shared" si="7"/>
        <v>1</v>
      </c>
      <c r="V3" s="14">
        <f>IF(J3&gt;=0.4,1,0)</f>
        <v>0</v>
      </c>
      <c r="W3" s="14">
        <f t="shared" si="8"/>
        <v>0</v>
      </c>
      <c r="X3" s="14">
        <f t="shared" si="9"/>
        <v>1</v>
      </c>
      <c r="Y3" s="14">
        <f>IF(O3&gt;=3,1,0)</f>
        <v>0</v>
      </c>
      <c r="Z3" s="14">
        <f>IF(P3="Yes",1,0)</f>
        <v>1</v>
      </c>
      <c r="AA3" s="14">
        <f>IF(Q3="Yes",1,0)</f>
        <v>1</v>
      </c>
      <c r="AB3" s="14">
        <f>IF(R3="Yes",1,0)</f>
        <v>0</v>
      </c>
      <c r="AC3" s="14">
        <f>IF(S3="Yes",1,0)</f>
        <v>1</v>
      </c>
      <c r="AD3" s="14">
        <f t="shared" ref="AD3" si="11">IF(H3&gt;=0.4,1,0)</f>
        <v>1</v>
      </c>
      <c r="AE3" s="15">
        <f>SUM(T3:AD3)</f>
        <v>6</v>
      </c>
    </row>
    <row r="6" spans="1:31" s="25" customFormat="1" ht="15.75">
      <c r="A6" s="25" t="s">
        <v>44</v>
      </c>
    </row>
    <row r="7" spans="1:31" s="25" customFormat="1" ht="15.75">
      <c r="A7" s="25" t="s">
        <v>48</v>
      </c>
    </row>
    <row r="10" spans="1:31" s="16" customFormat="1" ht="18.75" customHeight="1">
      <c r="A10" s="17" t="s">
        <v>47</v>
      </c>
      <c r="B10" s="29" t="s">
        <v>23</v>
      </c>
      <c r="C10" s="29"/>
      <c r="D10" s="29"/>
      <c r="E10" s="29"/>
      <c r="F10" s="29"/>
      <c r="G10" s="29"/>
      <c r="H10" s="29"/>
      <c r="I10" s="29"/>
      <c r="J10" s="19" t="s">
        <v>41</v>
      </c>
      <c r="K10" s="17"/>
      <c r="L10" s="17"/>
      <c r="M10" s="17"/>
      <c r="N10" s="17"/>
      <c r="O10" s="20"/>
      <c r="P10" s="20"/>
      <c r="Q10" s="20"/>
      <c r="R10" s="20"/>
      <c r="S10" s="20"/>
      <c r="T10" s="21"/>
    </row>
    <row r="11" spans="1:31" s="16" customFormat="1" ht="15.75">
      <c r="A11" s="18" t="s">
        <v>24</v>
      </c>
      <c r="B11" s="27" t="s">
        <v>25</v>
      </c>
      <c r="C11" s="27"/>
      <c r="D11" s="27"/>
      <c r="E11" s="27"/>
      <c r="F11" s="27"/>
      <c r="G11" s="27"/>
      <c r="H11" s="27"/>
      <c r="I11" s="27"/>
      <c r="J11" s="26" t="str">
        <f>IF(Y3=1,"Yes","No")</f>
        <v>No</v>
      </c>
    </row>
    <row r="12" spans="1:31" s="16" customFormat="1" ht="15.75">
      <c r="A12" s="28"/>
      <c r="B12" s="28"/>
      <c r="C12" s="28"/>
      <c r="D12" s="28"/>
      <c r="E12" s="28"/>
      <c r="F12" s="28"/>
      <c r="G12" s="28"/>
      <c r="H12" s="28"/>
      <c r="I12" s="28"/>
      <c r="J12" s="26"/>
    </row>
    <row r="13" spans="1:31" s="16" customFormat="1" ht="15.75">
      <c r="A13" s="18" t="s">
        <v>26</v>
      </c>
      <c r="B13" s="27" t="s">
        <v>27</v>
      </c>
      <c r="C13" s="27"/>
      <c r="D13" s="27"/>
      <c r="E13" s="27"/>
      <c r="F13" s="27"/>
      <c r="G13" s="27"/>
      <c r="H13" s="27"/>
      <c r="I13" s="27"/>
      <c r="J13" s="26" t="str">
        <f>IF(Z3=1,"Yes","No")</f>
        <v>Yes</v>
      </c>
    </row>
    <row r="14" spans="1:31" s="16" customFormat="1" ht="15.75">
      <c r="A14" s="28"/>
      <c r="B14" s="28"/>
      <c r="C14" s="28"/>
      <c r="D14" s="28"/>
      <c r="E14" s="28"/>
      <c r="F14" s="28"/>
      <c r="G14" s="28"/>
      <c r="H14" s="28"/>
      <c r="I14" s="28"/>
      <c r="J14" s="26"/>
    </row>
    <row r="15" spans="1:31" s="16" customFormat="1" ht="15.75">
      <c r="A15" s="18" t="s">
        <v>28</v>
      </c>
      <c r="B15" s="27" t="s">
        <v>29</v>
      </c>
      <c r="C15" s="27"/>
      <c r="D15" s="27"/>
      <c r="E15" s="27"/>
      <c r="F15" s="27"/>
      <c r="G15" s="27"/>
      <c r="H15" s="27"/>
      <c r="I15" s="27"/>
      <c r="J15" s="26" t="str">
        <f>IF(V3=1,"Yes","No")</f>
        <v>No</v>
      </c>
    </row>
    <row r="16" spans="1:31" s="16" customFormat="1" ht="15.75">
      <c r="A16" s="28"/>
      <c r="B16" s="28"/>
      <c r="C16" s="28"/>
      <c r="D16" s="28"/>
      <c r="E16" s="28"/>
      <c r="F16" s="28"/>
      <c r="G16" s="28"/>
      <c r="H16" s="28"/>
      <c r="I16" s="28"/>
      <c r="J16" s="26"/>
    </row>
    <row r="17" spans="1:10" s="16" customFormat="1" ht="15.75">
      <c r="A17" s="18" t="s">
        <v>30</v>
      </c>
      <c r="B17" s="27" t="s">
        <v>31</v>
      </c>
      <c r="C17" s="27"/>
      <c r="D17" s="27"/>
      <c r="E17" s="27"/>
      <c r="F17" s="27"/>
      <c r="G17" s="27"/>
      <c r="H17" s="27"/>
      <c r="I17" s="27"/>
      <c r="J17" s="26" t="str">
        <f>IF(AA3=1,"Yes","No")</f>
        <v>Yes</v>
      </c>
    </row>
    <row r="18" spans="1:10" s="16" customFormat="1" ht="15.75">
      <c r="A18" s="28"/>
      <c r="B18" s="28"/>
      <c r="C18" s="28"/>
      <c r="D18" s="28"/>
      <c r="E18" s="28"/>
      <c r="F18" s="28"/>
      <c r="G18" s="28"/>
      <c r="H18" s="28"/>
      <c r="I18" s="28"/>
      <c r="J18" s="26"/>
    </row>
    <row r="19" spans="1:10" s="16" customFormat="1" ht="15.75">
      <c r="A19" s="18" t="s">
        <v>32</v>
      </c>
      <c r="B19" s="27" t="s">
        <v>33</v>
      </c>
      <c r="C19" s="27"/>
      <c r="D19" s="27"/>
      <c r="E19" s="27"/>
      <c r="F19" s="27"/>
      <c r="G19" s="27"/>
      <c r="H19" s="27"/>
      <c r="I19" s="27"/>
      <c r="J19" s="26" t="str">
        <f>IF(X3=1,"Yes","No")</f>
        <v>Yes</v>
      </c>
    </row>
    <row r="20" spans="1:10" s="16" customFormat="1" ht="15.75">
      <c r="A20" s="28"/>
      <c r="B20" s="28"/>
      <c r="C20" s="28"/>
      <c r="D20" s="28"/>
      <c r="E20" s="28"/>
      <c r="F20" s="28"/>
      <c r="G20" s="28"/>
      <c r="H20" s="28"/>
      <c r="I20" s="28"/>
      <c r="J20" s="26"/>
    </row>
    <row r="21" spans="1:10" s="16" customFormat="1" ht="15.75">
      <c r="A21" s="18" t="s">
        <v>34</v>
      </c>
      <c r="B21" s="27" t="s">
        <v>35</v>
      </c>
      <c r="C21" s="27"/>
      <c r="D21" s="27"/>
      <c r="E21" s="27"/>
      <c r="F21" s="27"/>
      <c r="G21" s="27"/>
      <c r="H21" s="27"/>
      <c r="I21" s="27"/>
      <c r="J21" s="26" t="str">
        <f>IF(T3=1,"Yes","No")</f>
        <v>No</v>
      </c>
    </row>
    <row r="22" spans="1:10" s="16" customFormat="1" ht="15.75">
      <c r="A22" s="28"/>
      <c r="B22" s="28"/>
      <c r="C22" s="28"/>
      <c r="D22" s="28"/>
      <c r="E22" s="28"/>
      <c r="F22" s="28"/>
      <c r="G22" s="28"/>
      <c r="H22" s="28"/>
      <c r="I22" s="28"/>
      <c r="J22" s="26"/>
    </row>
    <row r="23" spans="1:10" s="16" customFormat="1" ht="15.75">
      <c r="A23" s="18" t="s">
        <v>10</v>
      </c>
      <c r="B23" s="27" t="s">
        <v>36</v>
      </c>
      <c r="C23" s="27"/>
      <c r="D23" s="27"/>
      <c r="E23" s="27"/>
      <c r="F23" s="27"/>
      <c r="G23" s="27"/>
      <c r="H23" s="27"/>
      <c r="I23" s="27"/>
      <c r="J23" s="26" t="str">
        <f>IF(U3=1,"Yes","No")</f>
        <v>Yes</v>
      </c>
    </row>
    <row r="24" spans="1:10" s="16" customFormat="1" ht="15.75">
      <c r="A24" s="28"/>
      <c r="B24" s="28"/>
      <c r="C24" s="28"/>
      <c r="D24" s="28"/>
      <c r="E24" s="28"/>
      <c r="F24" s="28"/>
      <c r="G24" s="28"/>
      <c r="H24" s="28"/>
      <c r="I24" s="28"/>
      <c r="J24" s="26"/>
    </row>
    <row r="25" spans="1:10" s="16" customFormat="1" ht="15.75">
      <c r="A25" s="18" t="s">
        <v>37</v>
      </c>
      <c r="B25" s="27" t="s">
        <v>38</v>
      </c>
      <c r="C25" s="27"/>
      <c r="D25" s="27"/>
      <c r="E25" s="27"/>
      <c r="F25" s="27"/>
      <c r="G25" s="27"/>
      <c r="H25" s="27"/>
      <c r="I25" s="27"/>
      <c r="J25" s="26" t="str">
        <f>IF(W3=1,"Yes","No")</f>
        <v>No</v>
      </c>
    </row>
    <row r="26" spans="1:10" s="16" customFormat="1" ht="15.75">
      <c r="A26" s="28"/>
      <c r="B26" s="28"/>
      <c r="C26" s="28"/>
      <c r="D26" s="28"/>
      <c r="E26" s="28"/>
      <c r="F26" s="28"/>
      <c r="G26" s="28"/>
      <c r="H26" s="28"/>
      <c r="I26" s="28"/>
      <c r="J26" s="26"/>
    </row>
    <row r="27" spans="1:10" s="16" customFormat="1" ht="15.75">
      <c r="A27" s="18" t="s">
        <v>39</v>
      </c>
      <c r="B27" s="27" t="s">
        <v>40</v>
      </c>
      <c r="C27" s="27"/>
      <c r="D27" s="27"/>
      <c r="E27" s="27"/>
      <c r="F27" s="27"/>
      <c r="G27" s="27"/>
      <c r="H27" s="27"/>
      <c r="I27" s="27"/>
      <c r="J27" s="26" t="str">
        <f>IF(AD3=1,"Yes","No")</f>
        <v>Yes</v>
      </c>
    </row>
    <row r="28" spans="1:10" s="16" customFormat="1" ht="15.75">
      <c r="J28" s="25"/>
    </row>
    <row r="29" spans="1:10" s="16" customFormat="1" ht="15.75">
      <c r="A29" s="18" t="s">
        <v>52</v>
      </c>
      <c r="B29" s="27" t="s">
        <v>53</v>
      </c>
      <c r="C29" s="27"/>
      <c r="D29" s="27"/>
      <c r="E29" s="27"/>
      <c r="F29" s="27"/>
      <c r="G29" s="27"/>
      <c r="H29" s="27"/>
      <c r="I29" s="27"/>
      <c r="J29" s="26" t="str">
        <f>IF(AB3=1,"Yes","No")</f>
        <v>No</v>
      </c>
    </row>
    <row r="30" spans="1:10" s="16" customFormat="1" ht="15.75">
      <c r="A30" s="28"/>
      <c r="B30" s="28"/>
      <c r="C30" s="28"/>
      <c r="D30" s="28"/>
      <c r="E30" s="28"/>
      <c r="F30" s="28"/>
      <c r="G30" s="28"/>
      <c r="H30" s="28"/>
      <c r="I30" s="28"/>
      <c r="J30" s="26"/>
    </row>
    <row r="31" spans="1:10" s="16" customFormat="1" ht="15.75">
      <c r="A31" s="18" t="s">
        <v>54</v>
      </c>
      <c r="B31" s="27" t="s">
        <v>55</v>
      </c>
      <c r="C31" s="27"/>
      <c r="D31" s="27"/>
      <c r="E31" s="27"/>
      <c r="F31" s="27"/>
      <c r="G31" s="27"/>
      <c r="H31" s="27"/>
      <c r="I31" s="27"/>
      <c r="J31" s="26" t="str">
        <f>IF(AC3=1,"Yes","No")</f>
        <v>Yes</v>
      </c>
    </row>
    <row r="32" spans="1:10" s="16" customFormat="1" ht="15.75">
      <c r="J32" s="25"/>
    </row>
    <row r="33" spans="10:11" ht="15.75">
      <c r="J33" s="24">
        <f>AE3</f>
        <v>6</v>
      </c>
      <c r="K33" s="18" t="s">
        <v>16</v>
      </c>
    </row>
    <row r="34" spans="10:11" ht="15.75">
      <c r="J34" s="25"/>
      <c r="K34" s="18"/>
    </row>
    <row r="35" spans="10:11" ht="15.75">
      <c r="J35" s="26" t="str">
        <f>IF(J33&gt;=5,"Yes","No")</f>
        <v>Yes</v>
      </c>
      <c r="K35" s="18" t="s">
        <v>42</v>
      </c>
    </row>
  </sheetData>
  <mergeCells count="21">
    <mergeCell ref="B29:I29"/>
    <mergeCell ref="A30:I30"/>
    <mergeCell ref="B31:I31"/>
    <mergeCell ref="B21:I21"/>
    <mergeCell ref="B23:I23"/>
    <mergeCell ref="B10:I10"/>
    <mergeCell ref="A12:I12"/>
    <mergeCell ref="A14:I14"/>
    <mergeCell ref="A16:I16"/>
    <mergeCell ref="A18:I18"/>
    <mergeCell ref="A20:I20"/>
    <mergeCell ref="B11:I11"/>
    <mergeCell ref="B13:I13"/>
    <mergeCell ref="B15:I15"/>
    <mergeCell ref="B17:I17"/>
    <mergeCell ref="B19:I19"/>
    <mergeCell ref="B25:I25"/>
    <mergeCell ref="B27:I27"/>
    <mergeCell ref="A22:I22"/>
    <mergeCell ref="A24:I24"/>
    <mergeCell ref="A26:I26"/>
  </mergeCells>
  <pageMargins left="0.25" right="0.25" top="1" bottom="1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QCUA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Trupp</dc:creator>
  <cp:lastModifiedBy>jlee</cp:lastModifiedBy>
  <cp:lastPrinted>2012-02-01T21:55:02Z</cp:lastPrinted>
  <dcterms:created xsi:type="dcterms:W3CDTF">2012-01-30T19:06:12Z</dcterms:created>
  <dcterms:modified xsi:type="dcterms:W3CDTF">2014-04-08T15:11:08Z</dcterms:modified>
</cp:coreProperties>
</file>