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4675" windowHeight="12555"/>
  </bookViews>
  <sheets>
    <sheet name="QCUA Calculations" sheetId="1" r:id="rId1"/>
  </sheets>
  <calcPr calcId="125725"/>
</workbook>
</file>

<file path=xl/calcChain.xml><?xml version="1.0" encoding="utf-8"?>
<calcChain xmlns="http://schemas.openxmlformats.org/spreadsheetml/2006/main">
  <c r="M10" i="1"/>
  <c r="M20"/>
  <c r="M28"/>
  <c r="D3"/>
  <c r="M12"/>
  <c r="Q3" l="1"/>
  <c r="Q2"/>
  <c r="M16" l="1"/>
  <c r="N3"/>
  <c r="M18" s="1"/>
  <c r="L3"/>
  <c r="J3"/>
  <c r="H3"/>
  <c r="E3"/>
  <c r="M22" s="1"/>
  <c r="N2"/>
  <c r="L2"/>
  <c r="J2"/>
  <c r="H2"/>
  <c r="D2"/>
  <c r="E2" s="1"/>
  <c r="M26" l="1"/>
  <c r="M24"/>
  <c r="M14"/>
  <c r="M30" l="1"/>
  <c r="M32" s="1"/>
</calcChain>
</file>

<file path=xl/sharedStrings.xml><?xml version="1.0" encoding="utf-8"?>
<sst xmlns="http://schemas.openxmlformats.org/spreadsheetml/2006/main" count="58" uniqueCount="52">
  <si>
    <t>Unit</t>
  </si>
  <si>
    <t>Current Cadets</t>
  </si>
  <si>
    <t>Renewal %</t>
  </si>
  <si>
    <t>Cadets with WB</t>
  </si>
  <si>
    <t>% Wright</t>
  </si>
  <si>
    <t>Cadets with O-Ride</t>
  </si>
  <si>
    <t>% O-Ride</t>
  </si>
  <si>
    <t>Cadets with Encampment</t>
  </si>
  <si>
    <t>Seniors with TLC</t>
  </si>
  <si>
    <t>AEX</t>
  </si>
  <si>
    <t>Growth</t>
  </si>
  <si>
    <t># of Criteria Met</t>
  </si>
  <si>
    <t>Yes</t>
  </si>
  <si>
    <t>Growth %</t>
  </si>
  <si>
    <t>Encamp %</t>
  </si>
  <si>
    <t>Growth #</t>
  </si>
  <si>
    <t>Sample</t>
  </si>
  <si>
    <t>Description</t>
  </si>
  <si>
    <t>Adult Leadership</t>
  </si>
  <si>
    <t xml:space="preserve"> Unit has at least 3 Training Leaders of Cadets graduates on its roster</t>
  </si>
  <si>
    <t>Aerospace</t>
  </si>
  <si>
    <t>Cadet Achievement</t>
  </si>
  <si>
    <t xml:space="preserve"> 40% of cadets on roster have attained the Wright Brothers Award</t>
  </si>
  <si>
    <t>DDR Participation</t>
  </si>
  <si>
    <t>20% of cadets on roster have completed DDRx or unit participated in RRLA</t>
  </si>
  <si>
    <t>Encampment</t>
  </si>
  <si>
    <t xml:space="preserve"> 50% of cadets on roster have completed encampment</t>
  </si>
  <si>
    <t>Enrollment</t>
  </si>
  <si>
    <t xml:space="preserve"> Unit has at least 35 cadets listed on its roster</t>
  </si>
  <si>
    <t xml:space="preserve"> Unit’s cadet roster increased by 10%, or 10 cadets during previous year</t>
  </si>
  <si>
    <t>Orientation Flights</t>
  </si>
  <si>
    <t>Retention</t>
  </si>
  <si>
    <t xml:space="preserve"> Unit retained 40% of first year cadets during previous year</t>
  </si>
  <si>
    <r>
      <t>Met Requirement</t>
    </r>
    <r>
      <rPr>
        <b/>
        <sz val="10"/>
        <color theme="0"/>
        <rFont val="Calibri"/>
        <family val="2"/>
        <scheme val="minor"/>
      </rPr>
      <t xml:space="preserve"> (Based on Numbers Above)</t>
    </r>
  </si>
  <si>
    <t>Meets requirement for Quality Award</t>
  </si>
  <si>
    <t>Unit Name</t>
  </si>
  <si>
    <t>Fill in the yellow  and green cells.  (Green cells should only be entered once, yellow cells should be updated throughout the year.)</t>
  </si>
  <si>
    <t>Cyber Patriot</t>
  </si>
  <si>
    <t>STEM Kit</t>
  </si>
  <si>
    <t>For AEX, DDR, Cyber Patriot and STEM Kits put the word "Yes" in the cell if you have met the criteria and the information was entered into eSerives</t>
  </si>
  <si>
    <t>Cadets as of Sept 1</t>
  </si>
  <si>
    <t>Cadets Joined 2012-2013</t>
  </si>
  <si>
    <t>Renewal for First Year Cadets</t>
  </si>
  <si>
    <t>CyberPatriot</t>
  </si>
  <si>
    <t>Have one or more teams competing in CyberPatriot</t>
  </si>
  <si>
    <t>No</t>
  </si>
  <si>
    <t>Earned the Aerospace Excellence Award (AEX) or sent in an after-action report on a STEM Kit during the school year</t>
  </si>
  <si>
    <t xml:space="preserve"> 70% of cadets on roster have participated in at least 1 flight</t>
  </si>
  <si>
    <t>2014-2015 Criteria</t>
  </si>
  <si>
    <t>RRLA</t>
  </si>
  <si>
    <t>DDRX</t>
  </si>
  <si>
    <t>DDRX %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</si>
</sst>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49" fontId="2" fillId="2" borderId="0" xfId="0" applyNumberFormat="1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0" fillId="4" borderId="0" xfId="0" applyFill="1" applyAlignment="1">
      <alignment horizontal="right"/>
    </xf>
    <xf numFmtId="165" fontId="1" fillId="4" borderId="0" xfId="1" applyNumberFormat="1" applyFont="1" applyFill="1" applyAlignment="1">
      <alignment horizontal="right"/>
    </xf>
    <xf numFmtId="49" fontId="0" fillId="4" borderId="0" xfId="0" applyNumberFormat="1" applyFill="1"/>
    <xf numFmtId="49" fontId="0" fillId="5" borderId="0" xfId="0" applyNumberFormat="1" applyFill="1"/>
    <xf numFmtId="0" fontId="0" fillId="5" borderId="0" xfId="0" applyFill="1" applyAlignment="1">
      <alignment horizontal="right"/>
    </xf>
    <xf numFmtId="164" fontId="1" fillId="5" borderId="0" xfId="2" applyNumberFormat="1" applyFont="1" applyFill="1" applyAlignment="1">
      <alignment horizontal="right"/>
    </xf>
    <xf numFmtId="165" fontId="1" fillId="5" borderId="0" xfId="1" applyNumberFormat="1" applyFont="1" applyFill="1" applyAlignment="1">
      <alignment horizontal="right"/>
    </xf>
    <xf numFmtId="9" fontId="1" fillId="5" borderId="0" xfId="2" applyFont="1" applyFill="1" applyAlignment="1">
      <alignment horizontal="right"/>
    </xf>
    <xf numFmtId="0" fontId="0" fillId="0" borderId="0" xfId="0" applyFont="1"/>
    <xf numFmtId="0" fontId="4" fillId="2" borderId="0" xfId="0" applyFont="1" applyFill="1" applyAlignment="1">
      <alignment wrapText="1"/>
    </xf>
    <xf numFmtId="0" fontId="5" fillId="0" borderId="0" xfId="0" applyFont="1"/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0" fillId="6" borderId="0" xfId="0" applyFill="1" applyAlignment="1">
      <alignment horizontal="right"/>
    </xf>
    <xf numFmtId="165" fontId="1" fillId="6" borderId="0" xfId="1" applyNumberFormat="1" applyFont="1" applyFill="1" applyAlignment="1">
      <alignment horizontal="right"/>
    </xf>
    <xf numFmtId="0" fontId="7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center" wrapText="1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center" wrapText="1"/>
    </xf>
    <xf numFmtId="9" fontId="0" fillId="5" borderId="0" xfId="2" applyFont="1" applyFill="1" applyAlignment="1">
      <alignment horizontal="right"/>
    </xf>
    <xf numFmtId="9" fontId="0" fillId="4" borderId="0" xfId="2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2"/>
  <sheetViews>
    <sheetView tabSelected="1" workbookViewId="0">
      <selection activeCell="M32" sqref="M32"/>
    </sheetView>
  </sheetViews>
  <sheetFormatPr defaultRowHeight="15"/>
  <cols>
    <col min="1" max="1" width="25.42578125" customWidth="1"/>
    <col min="2" max="2" width="10.28515625" customWidth="1"/>
    <col min="3" max="5" width="7.7109375" bestFit="1" customWidth="1"/>
    <col min="6" max="6" width="14.140625" customWidth="1"/>
    <col min="7" max="7" width="12.7109375" customWidth="1"/>
    <col min="8" max="8" width="8.7109375" bestFit="1" customWidth="1"/>
    <col min="9" max="9" width="8.5703125" bestFit="1" customWidth="1"/>
    <col min="11" max="11" width="11.42578125" customWidth="1"/>
    <col min="12" max="12" width="9.42578125" customWidth="1"/>
    <col min="13" max="13" width="12.7109375" customWidth="1"/>
    <col min="14" max="14" width="9.85546875" bestFit="1" customWidth="1"/>
    <col min="15" max="15" width="8.42578125" bestFit="1" customWidth="1"/>
    <col min="16" max="16" width="8.28515625" customWidth="1"/>
    <col min="17" max="17" width="5.85546875" customWidth="1"/>
    <col min="18" max="18" width="7" customWidth="1"/>
    <col min="19" max="19" width="9" customWidth="1"/>
    <col min="20" max="21" width="7.7109375" customWidth="1"/>
  </cols>
  <sheetData>
    <row r="1" spans="1:21" ht="45">
      <c r="A1" s="1" t="s">
        <v>0</v>
      </c>
      <c r="B1" s="2" t="s">
        <v>40</v>
      </c>
      <c r="C1" s="2" t="s">
        <v>1</v>
      </c>
      <c r="D1" s="3" t="s">
        <v>15</v>
      </c>
      <c r="E1" s="3" t="s">
        <v>13</v>
      </c>
      <c r="F1" s="2" t="s">
        <v>41</v>
      </c>
      <c r="G1" s="2" t="s">
        <v>42</v>
      </c>
      <c r="H1" s="3" t="s">
        <v>2</v>
      </c>
      <c r="I1" s="2" t="s">
        <v>3</v>
      </c>
      <c r="J1" s="3" t="s">
        <v>4</v>
      </c>
      <c r="K1" s="2" t="s">
        <v>5</v>
      </c>
      <c r="L1" s="3" t="s">
        <v>6</v>
      </c>
      <c r="M1" s="2" t="s">
        <v>7</v>
      </c>
      <c r="N1" s="3" t="s">
        <v>14</v>
      </c>
      <c r="O1" s="2" t="s">
        <v>8</v>
      </c>
      <c r="P1" s="2" t="s">
        <v>50</v>
      </c>
      <c r="Q1" s="2" t="s">
        <v>51</v>
      </c>
      <c r="R1" s="2" t="s">
        <v>49</v>
      </c>
      <c r="S1" s="2" t="s">
        <v>9</v>
      </c>
      <c r="T1" s="2" t="s">
        <v>37</v>
      </c>
      <c r="U1" s="2" t="s">
        <v>38</v>
      </c>
    </row>
    <row r="2" spans="1:21">
      <c r="A2" s="7" t="s">
        <v>16</v>
      </c>
      <c r="B2" s="8">
        <v>25</v>
      </c>
      <c r="C2" s="8">
        <v>35</v>
      </c>
      <c r="D2" s="8">
        <f t="shared" ref="D2:D3" si="0">C2-B2</f>
        <v>10</v>
      </c>
      <c r="E2" s="9">
        <f t="shared" ref="E2:E3" si="1">D2/B2</f>
        <v>0.4</v>
      </c>
      <c r="F2" s="10">
        <v>9</v>
      </c>
      <c r="G2" s="10">
        <v>6</v>
      </c>
      <c r="H2" s="11">
        <f t="shared" ref="H2:H3" si="2">G2/F2</f>
        <v>0.66666666666666663</v>
      </c>
      <c r="I2" s="8">
        <v>14</v>
      </c>
      <c r="J2" s="9">
        <f t="shared" ref="J2:J3" si="3">I2/C2</f>
        <v>0.4</v>
      </c>
      <c r="K2" s="8">
        <v>17</v>
      </c>
      <c r="L2" s="9">
        <f t="shared" ref="L2:L3" si="4">K2/C2</f>
        <v>0.48571428571428571</v>
      </c>
      <c r="M2" s="8">
        <v>14</v>
      </c>
      <c r="N2" s="9">
        <f t="shared" ref="N2:N3" si="5">M2/C2</f>
        <v>0.4</v>
      </c>
      <c r="O2" s="8">
        <v>3</v>
      </c>
      <c r="P2" s="8">
        <v>3</v>
      </c>
      <c r="Q2" s="29">
        <f>P2/C2</f>
        <v>8.5714285714285715E-2</v>
      </c>
      <c r="R2" s="8" t="s">
        <v>12</v>
      </c>
      <c r="S2" s="8" t="s">
        <v>12</v>
      </c>
      <c r="T2" s="8" t="s">
        <v>45</v>
      </c>
      <c r="U2" s="8" t="s">
        <v>12</v>
      </c>
    </row>
    <row r="3" spans="1:21">
      <c r="A3" s="6" t="s">
        <v>35</v>
      </c>
      <c r="B3" s="17">
        <v>16</v>
      </c>
      <c r="C3" s="4">
        <v>22</v>
      </c>
      <c r="D3" s="8">
        <f t="shared" si="0"/>
        <v>6</v>
      </c>
      <c r="E3" s="9">
        <f t="shared" si="1"/>
        <v>0.375</v>
      </c>
      <c r="F3" s="18">
        <v>6</v>
      </c>
      <c r="G3" s="5">
        <v>3</v>
      </c>
      <c r="H3" s="11">
        <f t="shared" si="2"/>
        <v>0.5</v>
      </c>
      <c r="I3" s="4">
        <v>9</v>
      </c>
      <c r="J3" s="9">
        <f t="shared" si="3"/>
        <v>0.40909090909090912</v>
      </c>
      <c r="K3" s="4">
        <v>9</v>
      </c>
      <c r="L3" s="9">
        <f t="shared" si="4"/>
        <v>0.40909090909090912</v>
      </c>
      <c r="M3" s="4">
        <v>12</v>
      </c>
      <c r="N3" s="9">
        <f t="shared" si="5"/>
        <v>0.54545454545454541</v>
      </c>
      <c r="O3" s="4">
        <v>4</v>
      </c>
      <c r="P3" s="4">
        <v>5</v>
      </c>
      <c r="Q3" s="30">
        <f>P3/C3</f>
        <v>0.22727272727272727</v>
      </c>
      <c r="R3" s="4" t="s">
        <v>45</v>
      </c>
      <c r="S3" s="4" t="s">
        <v>12</v>
      </c>
      <c r="T3" s="4" t="s">
        <v>12</v>
      </c>
      <c r="U3" s="4" t="s">
        <v>12</v>
      </c>
    </row>
    <row r="6" spans="1:21" s="20" customFormat="1" ht="15.75">
      <c r="A6" s="20" t="s">
        <v>36</v>
      </c>
    </row>
    <row r="7" spans="1:21" s="20" customFormat="1" ht="15.75">
      <c r="A7" s="20" t="s">
        <v>39</v>
      </c>
    </row>
    <row r="9" spans="1:21" s="12" customFormat="1" ht="18.75" customHeight="1">
      <c r="A9" s="13" t="s">
        <v>48</v>
      </c>
      <c r="B9" s="28" t="s">
        <v>17</v>
      </c>
      <c r="C9" s="28"/>
      <c r="D9" s="28"/>
      <c r="E9" s="28"/>
      <c r="F9" s="28"/>
      <c r="G9" s="28"/>
      <c r="H9" s="28"/>
      <c r="I9" s="28"/>
      <c r="J9" s="24"/>
      <c r="K9" s="24"/>
      <c r="L9" s="24"/>
      <c r="M9" s="15" t="s">
        <v>33</v>
      </c>
      <c r="N9" s="13"/>
      <c r="O9" s="13"/>
      <c r="P9" s="13"/>
      <c r="Q9" s="13"/>
      <c r="R9" s="15"/>
      <c r="S9" s="15"/>
      <c r="T9" s="16"/>
      <c r="U9" s="16"/>
    </row>
    <row r="10" spans="1:21" s="12" customFormat="1" ht="15.75">
      <c r="A10" s="14" t="s">
        <v>18</v>
      </c>
      <c r="B10" s="27" t="s">
        <v>19</v>
      </c>
      <c r="C10" s="27"/>
      <c r="D10" s="27"/>
      <c r="E10" s="27"/>
      <c r="F10" s="27"/>
      <c r="G10" s="27"/>
      <c r="H10" s="27"/>
      <c r="I10" s="27"/>
      <c r="J10" s="22"/>
      <c r="K10" s="22"/>
      <c r="L10" s="22"/>
      <c r="M10" s="21" t="str">
        <f>IF(O3&gt;=3,"Yes","No")</f>
        <v>Yes</v>
      </c>
      <c r="N10"/>
    </row>
    <row r="11" spans="1:21" s="12" customFormat="1" ht="8.25" customHeight="1">
      <c r="A11" s="26"/>
      <c r="B11" s="26"/>
      <c r="C11" s="26"/>
      <c r="D11" s="26"/>
      <c r="E11" s="26"/>
      <c r="F11" s="26"/>
      <c r="G11" s="26"/>
      <c r="H11" s="26"/>
      <c r="I11" s="26"/>
      <c r="J11" s="23"/>
      <c r="K11" s="23"/>
      <c r="L11" s="23"/>
      <c r="M11" s="21"/>
    </row>
    <row r="12" spans="1:21" s="12" customFormat="1" ht="15.75">
      <c r="A12" s="14" t="s">
        <v>20</v>
      </c>
      <c r="B12" s="25" t="s">
        <v>46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1" t="str">
        <f>IF(S3="Yes","Yes",IF(U3="Yes","Yes","No"))</f>
        <v>Yes</v>
      </c>
    </row>
    <row r="13" spans="1:21" s="12" customFormat="1" ht="8.25" customHeight="1">
      <c r="A13" s="26"/>
      <c r="B13" s="26"/>
      <c r="C13" s="26"/>
      <c r="D13" s="26"/>
      <c r="E13" s="26"/>
      <c r="F13" s="26"/>
      <c r="G13" s="26"/>
      <c r="H13" s="26"/>
      <c r="I13" s="26"/>
      <c r="J13" s="23"/>
      <c r="K13" s="23"/>
      <c r="L13" s="23"/>
      <c r="M13" s="21"/>
    </row>
    <row r="14" spans="1:21" s="12" customFormat="1" ht="15.75">
      <c r="A14" s="14" t="s">
        <v>21</v>
      </c>
      <c r="B14" s="27" t="s">
        <v>22</v>
      </c>
      <c r="C14" s="27"/>
      <c r="D14" s="27"/>
      <c r="E14" s="27"/>
      <c r="F14" s="27"/>
      <c r="G14" s="27"/>
      <c r="H14" s="27"/>
      <c r="I14" s="27"/>
      <c r="J14" s="22"/>
      <c r="K14" s="22"/>
      <c r="L14" s="22"/>
      <c r="M14" s="21" t="str">
        <f>IF(J3&gt;=0.4,"Yes","No")</f>
        <v>Yes</v>
      </c>
      <c r="O14"/>
    </row>
    <row r="15" spans="1:21" s="12" customFormat="1" ht="8.25" customHeight="1">
      <c r="A15" s="26"/>
      <c r="B15" s="26"/>
      <c r="C15" s="26"/>
      <c r="D15" s="26"/>
      <c r="E15" s="26"/>
      <c r="F15" s="26"/>
      <c r="G15" s="26"/>
      <c r="H15" s="26"/>
      <c r="I15" s="26"/>
      <c r="J15" s="23"/>
      <c r="K15" s="23"/>
      <c r="L15" s="23"/>
      <c r="M15" s="21"/>
    </row>
    <row r="16" spans="1:21" s="12" customFormat="1" ht="15.75">
      <c r="A16" s="14" t="s">
        <v>23</v>
      </c>
      <c r="B16" s="27" t="s">
        <v>24</v>
      </c>
      <c r="C16" s="27"/>
      <c r="D16" s="27"/>
      <c r="E16" s="27"/>
      <c r="F16" s="27"/>
      <c r="G16" s="27"/>
      <c r="H16" s="27"/>
      <c r="I16" s="27"/>
      <c r="J16" s="22"/>
      <c r="K16" s="22"/>
      <c r="L16" s="22"/>
      <c r="M16" s="21" t="str">
        <f>IF(OR(Q3&gt;=0.2,R3&gt;="Yes"),"Yes","No")</f>
        <v>Yes</v>
      </c>
    </row>
    <row r="17" spans="1:15" s="12" customFormat="1" ht="8.25" customHeight="1">
      <c r="A17" s="26"/>
      <c r="B17" s="26"/>
      <c r="C17" s="26"/>
      <c r="D17" s="26"/>
      <c r="E17" s="26"/>
      <c r="F17" s="26"/>
      <c r="G17" s="26"/>
      <c r="H17" s="26"/>
      <c r="I17" s="26"/>
      <c r="J17" s="23"/>
      <c r="K17" s="23"/>
      <c r="L17" s="23"/>
      <c r="M17" s="21"/>
    </row>
    <row r="18" spans="1:15" s="12" customFormat="1" ht="15.75">
      <c r="A18" s="14" t="s">
        <v>25</v>
      </c>
      <c r="B18" s="27" t="s">
        <v>26</v>
      </c>
      <c r="C18" s="27"/>
      <c r="D18" s="27"/>
      <c r="E18" s="27"/>
      <c r="F18" s="27"/>
      <c r="G18" s="27"/>
      <c r="H18" s="27"/>
      <c r="I18" s="27"/>
      <c r="J18" s="22"/>
      <c r="K18" s="22"/>
      <c r="L18" s="22"/>
      <c r="M18" s="21" t="str">
        <f>IF(N3&gt;=0.5,"Yes","No")</f>
        <v>Yes</v>
      </c>
      <c r="O18"/>
    </row>
    <row r="19" spans="1:15" s="12" customFormat="1" ht="8.25" customHeight="1">
      <c r="A19" s="26"/>
      <c r="B19" s="26"/>
      <c r="C19" s="26"/>
      <c r="D19" s="26"/>
      <c r="E19" s="26"/>
      <c r="F19" s="26"/>
      <c r="G19" s="26"/>
      <c r="H19" s="26"/>
      <c r="I19" s="26"/>
      <c r="J19" s="23"/>
      <c r="K19" s="23"/>
      <c r="L19" s="23"/>
      <c r="M19" s="21"/>
    </row>
    <row r="20" spans="1:15" s="12" customFormat="1" ht="15.75">
      <c r="A20" s="14" t="s">
        <v>27</v>
      </c>
      <c r="B20" s="27" t="s">
        <v>28</v>
      </c>
      <c r="C20" s="27"/>
      <c r="D20" s="27"/>
      <c r="E20" s="27"/>
      <c r="F20" s="27"/>
      <c r="G20" s="27"/>
      <c r="H20" s="27"/>
      <c r="I20" s="27"/>
      <c r="J20" s="22"/>
      <c r="K20" s="22"/>
      <c r="L20" s="22"/>
      <c r="M20" s="21" t="str">
        <f>IF(C3&gt;=35,"Yes","No")</f>
        <v>No</v>
      </c>
      <c r="O20"/>
    </row>
    <row r="21" spans="1:15" s="12" customFormat="1" ht="8.25" customHeight="1">
      <c r="A21" s="26"/>
      <c r="B21" s="26"/>
      <c r="C21" s="26"/>
      <c r="D21" s="26"/>
      <c r="E21" s="26"/>
      <c r="F21" s="26"/>
      <c r="G21" s="26"/>
      <c r="H21" s="26"/>
      <c r="I21" s="26"/>
      <c r="J21" s="23"/>
      <c r="K21" s="23"/>
      <c r="L21" s="23"/>
      <c r="M21" s="21"/>
    </row>
    <row r="22" spans="1:15" s="12" customFormat="1" ht="15.75">
      <c r="A22" s="14" t="s">
        <v>10</v>
      </c>
      <c r="B22" s="27" t="s">
        <v>29</v>
      </c>
      <c r="C22" s="27"/>
      <c r="D22" s="27"/>
      <c r="E22" s="27"/>
      <c r="F22" s="27"/>
      <c r="G22" s="27"/>
      <c r="H22" s="27"/>
      <c r="I22" s="27"/>
      <c r="J22" s="22"/>
      <c r="K22" s="22"/>
      <c r="L22" s="22"/>
      <c r="M22" s="21" t="str">
        <f>IF(OR(E3&gt;=0.1,D3&gt;=10),"Yes","No")</f>
        <v>Yes</v>
      </c>
      <c r="O22"/>
    </row>
    <row r="23" spans="1:15" s="12" customFormat="1" ht="8.25" customHeight="1">
      <c r="A23" s="26"/>
      <c r="B23" s="26"/>
      <c r="C23" s="26"/>
      <c r="D23" s="26"/>
      <c r="E23" s="26"/>
      <c r="F23" s="26"/>
      <c r="G23" s="26"/>
      <c r="H23" s="26"/>
      <c r="I23" s="26"/>
      <c r="J23" s="23"/>
      <c r="K23" s="23"/>
      <c r="L23" s="23"/>
      <c r="M23" s="21"/>
    </row>
    <row r="24" spans="1:15" s="12" customFormat="1" ht="15.75">
      <c r="A24" s="14" t="s">
        <v>30</v>
      </c>
      <c r="B24" s="27" t="s">
        <v>47</v>
      </c>
      <c r="C24" s="27"/>
      <c r="D24" s="27"/>
      <c r="E24" s="27"/>
      <c r="F24" s="27"/>
      <c r="G24" s="27"/>
      <c r="H24" s="27"/>
      <c r="I24" s="27"/>
      <c r="J24" s="22"/>
      <c r="K24" s="22"/>
      <c r="L24" s="22"/>
      <c r="M24" s="21" t="str">
        <f>IF(L3&gt;=0.7,"Yes","No")</f>
        <v>No</v>
      </c>
      <c r="O24"/>
    </row>
    <row r="25" spans="1:15" s="12" customFormat="1" ht="8.25" customHeight="1">
      <c r="A25" s="26"/>
      <c r="B25" s="26"/>
      <c r="C25" s="26"/>
      <c r="D25" s="26"/>
      <c r="E25" s="26"/>
      <c r="F25" s="26"/>
      <c r="G25" s="26"/>
      <c r="H25" s="26"/>
      <c r="I25" s="26"/>
      <c r="J25" s="23"/>
      <c r="K25" s="23"/>
      <c r="L25" s="23"/>
      <c r="M25" s="21"/>
    </row>
    <row r="26" spans="1:15" s="12" customFormat="1" ht="15.75">
      <c r="A26" s="14" t="s">
        <v>31</v>
      </c>
      <c r="B26" s="27" t="s">
        <v>32</v>
      </c>
      <c r="C26" s="27"/>
      <c r="D26" s="27"/>
      <c r="E26" s="27"/>
      <c r="F26" s="27"/>
      <c r="G26" s="27"/>
      <c r="H26" s="27"/>
      <c r="I26" s="27"/>
      <c r="J26" s="22"/>
      <c r="K26" s="22"/>
      <c r="L26" s="22"/>
      <c r="M26" s="21" t="str">
        <f>IF(H3&gt;=0.4,"Yes","No")</f>
        <v>Yes</v>
      </c>
      <c r="O26"/>
    </row>
    <row r="27" spans="1:15" s="12" customFormat="1" ht="8.25" customHeight="1">
      <c r="M27" s="20"/>
    </row>
    <row r="28" spans="1:15" s="12" customFormat="1" ht="15.75">
      <c r="A28" s="14" t="s">
        <v>43</v>
      </c>
      <c r="B28" s="27" t="s">
        <v>44</v>
      </c>
      <c r="C28" s="27"/>
      <c r="D28" s="27"/>
      <c r="E28" s="27"/>
      <c r="F28" s="27"/>
      <c r="G28" s="27"/>
      <c r="H28" s="27"/>
      <c r="I28" s="27"/>
      <c r="J28" s="22"/>
      <c r="K28" s="22"/>
      <c r="L28" s="22"/>
      <c r="M28" s="21" t="str">
        <f>IF(T3="Yes","Yes","No")</f>
        <v>Yes</v>
      </c>
    </row>
    <row r="29" spans="1:15" s="12" customFormat="1" ht="8.25" customHeight="1">
      <c r="M29" s="20"/>
    </row>
    <row r="30" spans="1:15" ht="15.75">
      <c r="M30" s="19">
        <f>COUNTIF(M10:M28,"YES")</f>
        <v>8</v>
      </c>
      <c r="N30" s="14" t="s">
        <v>11</v>
      </c>
    </row>
    <row r="31" spans="1:15" ht="8.25" customHeight="1">
      <c r="M31" s="20"/>
      <c r="N31" s="14"/>
    </row>
    <row r="32" spans="1:15" ht="15.75">
      <c r="M32" s="21" t="str">
        <f>IF(M30&gt;=6,"Yes","No")</f>
        <v>Yes</v>
      </c>
      <c r="N32" s="14" t="s">
        <v>34</v>
      </c>
    </row>
  </sheetData>
  <mergeCells count="18">
    <mergeCell ref="B28:I28"/>
    <mergeCell ref="B20:I20"/>
    <mergeCell ref="B22:I22"/>
    <mergeCell ref="B24:I24"/>
    <mergeCell ref="B26:I26"/>
    <mergeCell ref="A21:I21"/>
    <mergeCell ref="A23:I23"/>
    <mergeCell ref="A25:I25"/>
    <mergeCell ref="B9:I9"/>
    <mergeCell ref="A11:I11"/>
    <mergeCell ref="A13:I13"/>
    <mergeCell ref="A15:I15"/>
    <mergeCell ref="A17:I17"/>
    <mergeCell ref="A19:I19"/>
    <mergeCell ref="B10:I10"/>
    <mergeCell ref="B14:I14"/>
    <mergeCell ref="B16:I16"/>
    <mergeCell ref="B18:I18"/>
  </mergeCells>
  <pageMargins left="0.25" right="0.25" top="1" bottom="1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QCUA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Trupp</dc:creator>
  <cp:lastModifiedBy>strupp</cp:lastModifiedBy>
  <cp:lastPrinted>2012-02-01T21:55:02Z</cp:lastPrinted>
  <dcterms:created xsi:type="dcterms:W3CDTF">2012-01-30T19:06:12Z</dcterms:created>
  <dcterms:modified xsi:type="dcterms:W3CDTF">2014-10-14T15:02:59Z</dcterms:modified>
</cp:coreProperties>
</file>